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15" windowHeight="8190" activeTab="1"/>
  </bookViews>
  <sheets>
    <sheet name="Balance sheet to Section A" sheetId="1" r:id="rId1"/>
    <sheet name="Section A to capital resources " sheetId="2" r:id="rId2"/>
  </sheets>
  <definedNames/>
  <calcPr fullCalcOnLoad="1"/>
</workbook>
</file>

<file path=xl/sharedStrings.xml><?xml version="1.0" encoding="utf-8"?>
<sst xmlns="http://schemas.openxmlformats.org/spreadsheetml/2006/main" count="161" uniqueCount="96">
  <si>
    <t>Fixed assets</t>
  </si>
  <si>
    <t>Goodwill</t>
  </si>
  <si>
    <t>Motor Vehicles</t>
  </si>
  <si>
    <t>Computer equipment</t>
  </si>
  <si>
    <t>Comissions due</t>
  </si>
  <si>
    <t>Fees due</t>
  </si>
  <si>
    <t>Prepaid insurance</t>
  </si>
  <si>
    <t>Prepaid rent</t>
  </si>
  <si>
    <t>Cash at bank</t>
  </si>
  <si>
    <t>Current Assets</t>
  </si>
  <si>
    <t>Creditors</t>
  </si>
  <si>
    <t>Bank overdraft</t>
  </si>
  <si>
    <t>Commission clawbacks</t>
  </si>
  <si>
    <t>Directors loans</t>
  </si>
  <si>
    <t>Subordinated loans</t>
  </si>
  <si>
    <t>Bank loans repayable in next 12 months</t>
  </si>
  <si>
    <t>Bank loans repayable in 2 years time.</t>
  </si>
  <si>
    <t>Net Assets</t>
  </si>
  <si>
    <t>Loans to directors directors</t>
  </si>
  <si>
    <t>RMAR - Section A Balance Sheet</t>
  </si>
  <si>
    <t>Tangible assets</t>
  </si>
  <si>
    <t>Investments</t>
  </si>
  <si>
    <t>Current assets</t>
  </si>
  <si>
    <t>Stocks</t>
  </si>
  <si>
    <t>Debtors</t>
  </si>
  <si>
    <t>Investments held as current assets</t>
  </si>
  <si>
    <t>Cash at bank and in hand</t>
  </si>
  <si>
    <t>Other assets</t>
  </si>
  <si>
    <t>Liabilities: Amounts falling due within one year</t>
  </si>
  <si>
    <t>Bank Loans and overdrafts</t>
  </si>
  <si>
    <t>Other liabilities</t>
  </si>
  <si>
    <t>TOTAL AMOUNTS FALLING DUE WITHIN ONE YEAR</t>
  </si>
  <si>
    <t>TOTAL CURRENT ASSETS</t>
  </si>
  <si>
    <t>TOTAL FIXED ASSETS</t>
  </si>
  <si>
    <t>Net current assets</t>
  </si>
  <si>
    <t>Total assets less current liabilities</t>
  </si>
  <si>
    <t>Other liabilities falling due after more than one year</t>
  </si>
  <si>
    <t>Provisions for liabilities and charges</t>
  </si>
  <si>
    <t>Net assets</t>
  </si>
  <si>
    <t>Intangible assets</t>
  </si>
  <si>
    <t>add this to tangible assets</t>
  </si>
  <si>
    <t>add this to stocks</t>
  </si>
  <si>
    <t>add this to debtors</t>
  </si>
  <si>
    <t>add this to other assets</t>
  </si>
  <si>
    <t>add this to cash at bank</t>
  </si>
  <si>
    <t>add to bank loans and overdrafts</t>
  </si>
  <si>
    <t>add to other liabilities</t>
  </si>
  <si>
    <t>add to other liabilities falling due after more than one year</t>
  </si>
  <si>
    <t>Memo: Guarantees provided by the firm</t>
  </si>
  <si>
    <t>Memo: Personal net assets</t>
  </si>
  <si>
    <t>Memo: Goodwill</t>
  </si>
  <si>
    <t>Capital and reserves</t>
  </si>
  <si>
    <t>Ordinary share capital</t>
  </si>
  <si>
    <t>Preference share capital</t>
  </si>
  <si>
    <t>Share premium account</t>
  </si>
  <si>
    <t>Profit and loss account</t>
  </si>
  <si>
    <t>Other reserves</t>
  </si>
  <si>
    <t>TOTAL CAPITAL RESERVES</t>
  </si>
  <si>
    <t>&gt;</t>
  </si>
  <si>
    <t>add this to Intangible assets and memo goodwill</t>
  </si>
  <si>
    <t>Share capital (ordinary shares)</t>
  </si>
  <si>
    <t>add to ordinary share capital</t>
  </si>
  <si>
    <t>add to profit and loss account</t>
  </si>
  <si>
    <t>Typical balance sheet ( management accounts to 31/12/05)</t>
  </si>
  <si>
    <t>Where does it go?</t>
  </si>
  <si>
    <t>Investment in a subsidiary</t>
  </si>
  <si>
    <t>add this to investments</t>
  </si>
  <si>
    <t>Shares held for short term investment</t>
  </si>
  <si>
    <t>add this to investments held as current assets</t>
  </si>
  <si>
    <t>Revaluation reserves</t>
  </si>
  <si>
    <t>What can be included?</t>
  </si>
  <si>
    <t>Stock of stationery</t>
  </si>
  <si>
    <t>Intangible assets [Goodwill]</t>
  </si>
  <si>
    <t>This example is a Personal Investment Firm which is a limited company.</t>
  </si>
  <si>
    <t>OWN FUNDS (test 1)</t>
  </si>
  <si>
    <t>Paid up share capital (excluding preference shares redeemable by shareholders within 2 years)</t>
  </si>
  <si>
    <t>Short term subordinated loans</t>
  </si>
  <si>
    <t>Debt capital</t>
  </si>
  <si>
    <t>Balances on proprietor's or partners capital accounts</t>
  </si>
  <si>
    <t>Balances on proprietor's or partners current accounts</t>
  </si>
  <si>
    <t>Less intangible assets</t>
  </si>
  <si>
    <t>Less material current year losses</t>
  </si>
  <si>
    <t>Less excess of current year drawings over current year losses</t>
  </si>
  <si>
    <t>Personal assets</t>
  </si>
  <si>
    <t>PASS loan adjustment</t>
  </si>
  <si>
    <t xml:space="preserve">OWN FUNDS </t>
  </si>
  <si>
    <t>add to intangible assets deduction.</t>
  </si>
  <si>
    <t>This includes a subordinated loan of £200,000.  Add to short term subordinated loans</t>
  </si>
  <si>
    <t>£11,000 of this balance is audited per the last annual accounts.  Add to audited retained profits</t>
  </si>
  <si>
    <t>This example is a Personal Investment firm which is a limited company.</t>
  </si>
  <si>
    <t>add to paid up share capital</t>
  </si>
  <si>
    <t>RMAR - Section D2 Regulatory Capital &amp; Financial Resources</t>
  </si>
  <si>
    <t xml:space="preserve">Profit and loss account </t>
  </si>
  <si>
    <t xml:space="preserve">Retained profits </t>
  </si>
  <si>
    <t>Interim profits</t>
  </si>
  <si>
    <t>Interim profits earned in this period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</si>
</sst>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"/>
    <numFmt numFmtId="173" formatCode="_(* #,##0.0_);_(* \(#,##0.0\);_(* &quot;-&quot;??_);_(@_)"/>
    <numFmt numFmtId="174" formatCode="_(* #,##0_);_(* \(#,##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Book Antiqua"/>
      <family val="1"/>
    </font>
    <font>
      <b/>
      <sz val="8"/>
      <name val="Arial"/>
      <family val="2"/>
    </font>
    <font>
      <sz val="10"/>
      <color indexed="52"/>
      <name val="Arial"/>
      <family val="0"/>
    </font>
    <font>
      <sz val="10"/>
      <color indexed="61"/>
      <name val="Arial"/>
      <family val="0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0"/>
      <color indexed="57"/>
      <name val="Arial"/>
      <family val="2"/>
    </font>
    <font>
      <b/>
      <sz val="10"/>
      <color indexed="45"/>
      <name val="Arial"/>
      <family val="2"/>
    </font>
    <font>
      <b/>
      <sz val="10"/>
      <color indexed="46"/>
      <name val="Arial"/>
      <family val="2"/>
    </font>
    <font>
      <b/>
      <sz val="10"/>
      <color indexed="41"/>
      <name val="Arial"/>
      <family val="2"/>
    </font>
    <font>
      <b/>
      <sz val="8"/>
      <color indexed="41"/>
      <name val="Arial"/>
      <family val="2"/>
    </font>
    <font>
      <b/>
      <sz val="8"/>
      <color indexed="48"/>
      <name val="Arial"/>
      <family val="2"/>
    </font>
    <font>
      <b/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74" fontId="4" fillId="0" borderId="10" xfId="42" applyNumberFormat="1" applyFont="1" applyBorder="1" applyAlignment="1">
      <alignment horizontal="left" vertical="top" indent="1"/>
    </xf>
    <xf numFmtId="174" fontId="4" fillId="0" borderId="0" xfId="42" applyNumberFormat="1" applyFont="1" applyBorder="1" applyAlignment="1">
      <alignment horizontal="left" vertical="top" inden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11" xfId="0" applyFont="1" applyBorder="1" applyAlignment="1">
      <alignment/>
    </xf>
    <xf numFmtId="174" fontId="1" fillId="0" borderId="0" xfId="42" applyNumberFormat="1" applyFont="1" applyAlignment="1">
      <alignment/>
    </xf>
    <xf numFmtId="174" fontId="1" fillId="0" borderId="12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174" fontId="1" fillId="0" borderId="0" xfId="42" applyNumberFormat="1" applyFont="1" applyAlignment="1">
      <alignment horizontal="left" indent="1"/>
    </xf>
    <xf numFmtId="174" fontId="4" fillId="0" borderId="12" xfId="42" applyNumberFormat="1" applyFont="1" applyBorder="1" applyAlignment="1">
      <alignment horizontal="left" vertical="top" indent="1"/>
    </xf>
    <xf numFmtId="174" fontId="1" fillId="0" borderId="12" xfId="42" applyNumberFormat="1" applyFont="1" applyBorder="1" applyAlignment="1">
      <alignment horizontal="left" indent="1"/>
    </xf>
    <xf numFmtId="174" fontId="4" fillId="0" borderId="13" xfId="42" applyNumberFormat="1" applyFont="1" applyBorder="1" applyAlignment="1">
      <alignment horizontal="left" vertical="top" indent="1"/>
    </xf>
    <xf numFmtId="174" fontId="4" fillId="0" borderId="0" xfId="42" applyNumberFormat="1" applyFont="1" applyAlignment="1">
      <alignment horizontal="left" vertical="top" indent="1"/>
    </xf>
    <xf numFmtId="174" fontId="13" fillId="0" borderId="0" xfId="42" applyNumberFormat="1" applyFont="1" applyAlignment="1">
      <alignment horizontal="left" indent="1"/>
    </xf>
    <xf numFmtId="174" fontId="1" fillId="33" borderId="12" xfId="42" applyNumberFormat="1" applyFont="1" applyFill="1" applyBorder="1" applyAlignment="1">
      <alignment/>
    </xf>
    <xf numFmtId="174" fontId="1" fillId="34" borderId="12" xfId="42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174" fontId="1" fillId="35" borderId="12" xfId="42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74" fontId="1" fillId="36" borderId="12" xfId="42" applyNumberFormat="1" applyFont="1" applyFill="1" applyBorder="1" applyAlignment="1">
      <alignment/>
    </xf>
    <xf numFmtId="174" fontId="1" fillId="37" borderId="12" xfId="42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74" fontId="1" fillId="38" borderId="12" xfId="42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74" fontId="1" fillId="39" borderId="12" xfId="42" applyNumberFormat="1" applyFont="1" applyFill="1" applyBorder="1" applyAlignment="1">
      <alignment/>
    </xf>
    <xf numFmtId="174" fontId="1" fillId="40" borderId="12" xfId="42" applyNumberFormat="1" applyFont="1" applyFill="1" applyBorder="1" applyAlignment="1">
      <alignment/>
    </xf>
    <xf numFmtId="174" fontId="1" fillId="41" borderId="12" xfId="42" applyNumberFormat="1" applyFont="1" applyFill="1" applyBorder="1" applyAlignment="1">
      <alignment/>
    </xf>
    <xf numFmtId="174" fontId="1" fillId="42" borderId="12" xfId="42" applyNumberFormat="1" applyFont="1" applyFill="1" applyBorder="1" applyAlignment="1">
      <alignment/>
    </xf>
    <xf numFmtId="0" fontId="19" fillId="0" borderId="0" xfId="0" applyFont="1" applyAlignment="1">
      <alignment/>
    </xf>
    <xf numFmtId="174" fontId="1" fillId="43" borderId="12" xfId="42" applyNumberFormat="1" applyFont="1" applyFill="1" applyBorder="1" applyAlignment="1">
      <alignment/>
    </xf>
    <xf numFmtId="174" fontId="1" fillId="44" borderId="12" xfId="42" applyNumberFormat="1" applyFont="1" applyFill="1" applyBorder="1" applyAlignment="1">
      <alignment/>
    </xf>
    <xf numFmtId="174" fontId="20" fillId="0" borderId="12" xfId="42" applyNumberFormat="1" applyFont="1" applyBorder="1" applyAlignment="1">
      <alignment horizontal="left" vertical="top" indent="1"/>
    </xf>
    <xf numFmtId="174" fontId="21" fillId="0" borderId="12" xfId="42" applyNumberFormat="1" applyFont="1" applyBorder="1" applyAlignment="1">
      <alignment horizontal="left" vertical="top" indent="1"/>
    </xf>
    <xf numFmtId="174" fontId="22" fillId="0" borderId="12" xfId="42" applyNumberFormat="1" applyFont="1" applyBorder="1" applyAlignment="1">
      <alignment horizontal="left" vertical="top" indent="1"/>
    </xf>
    <xf numFmtId="0" fontId="0" fillId="0" borderId="0" xfId="0" applyFill="1" applyAlignment="1">
      <alignment/>
    </xf>
    <xf numFmtId="174" fontId="1" fillId="0" borderId="0" xfId="42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9">
      <selection activeCell="D48" sqref="D48"/>
    </sheetView>
  </sheetViews>
  <sheetFormatPr defaultColWidth="9.140625" defaultRowHeight="12.75"/>
  <cols>
    <col min="1" max="1" width="34.140625" style="0" customWidth="1"/>
    <col min="2" max="2" width="9.140625" style="1" customWidth="1"/>
    <col min="3" max="3" width="2.28125" style="0" customWidth="1"/>
    <col min="4" max="4" width="48.28125" style="6" customWidth="1"/>
    <col min="5" max="5" width="2.140625" style="0" customWidth="1"/>
    <col min="6" max="6" width="48.00390625" style="0" customWidth="1"/>
    <col min="7" max="7" width="11.28125" style="31" bestFit="1" customWidth="1"/>
    <col min="8" max="8" width="18.140625" style="0" customWidth="1"/>
  </cols>
  <sheetData>
    <row r="1" ht="12.75">
      <c r="A1" s="1" t="s">
        <v>73</v>
      </c>
    </row>
    <row r="3" spans="1:6" ht="12.75">
      <c r="A3" s="1" t="s">
        <v>63</v>
      </c>
      <c r="F3" s="1" t="s">
        <v>19</v>
      </c>
    </row>
    <row r="5" spans="1:8" ht="12.75">
      <c r="A5" s="1" t="s">
        <v>0</v>
      </c>
      <c r="D5" s="8" t="s">
        <v>64</v>
      </c>
      <c r="F5" s="1" t="s">
        <v>0</v>
      </c>
      <c r="H5" s="1"/>
    </row>
    <row r="7" spans="1:7" ht="13.5">
      <c r="A7" s="9" t="s">
        <v>1</v>
      </c>
      <c r="B7" s="20">
        <v>200000</v>
      </c>
      <c r="C7" s="7" t="s">
        <v>58</v>
      </c>
      <c r="D7" s="6" t="s">
        <v>59</v>
      </c>
      <c r="F7" s="9" t="s">
        <v>39</v>
      </c>
      <c r="G7" s="40">
        <v>200000</v>
      </c>
    </row>
    <row r="8" spans="1:7" ht="12.75">
      <c r="A8" s="9" t="s">
        <v>2</v>
      </c>
      <c r="B8" s="21">
        <v>100000</v>
      </c>
      <c r="C8" s="2" t="s">
        <v>58</v>
      </c>
      <c r="D8" s="6" t="s">
        <v>40</v>
      </c>
      <c r="F8" s="9" t="s">
        <v>20</v>
      </c>
      <c r="G8" s="41">
        <v>160000</v>
      </c>
    </row>
    <row r="9" spans="1:7" ht="12.75">
      <c r="A9" s="9" t="s">
        <v>3</v>
      </c>
      <c r="B9" s="21">
        <v>60000</v>
      </c>
      <c r="C9" s="2" t="s">
        <v>58</v>
      </c>
      <c r="D9" s="6" t="s">
        <v>40</v>
      </c>
      <c r="F9" s="9" t="s">
        <v>21</v>
      </c>
      <c r="G9" s="43">
        <v>10000</v>
      </c>
    </row>
    <row r="10" spans="1:7" ht="12.75">
      <c r="A10" t="s">
        <v>65</v>
      </c>
      <c r="B10" s="42">
        <v>10000</v>
      </c>
      <c r="C10" s="2" t="s">
        <v>58</v>
      </c>
      <c r="D10" s="6" t="s">
        <v>66</v>
      </c>
      <c r="F10" t="s">
        <v>33</v>
      </c>
      <c r="G10" s="32">
        <f>SUM(G7:G9)</f>
        <v>370000</v>
      </c>
    </row>
    <row r="11" spans="2:3" ht="12.75">
      <c r="B11" s="22">
        <f>SUM(B7:B10)</f>
        <v>370000</v>
      </c>
      <c r="C11" s="4"/>
    </row>
    <row r="12" ht="12.75">
      <c r="F12" s="1" t="s">
        <v>22</v>
      </c>
    </row>
    <row r="13" spans="1:7" ht="12.75">
      <c r="A13" s="1" t="s">
        <v>9</v>
      </c>
      <c r="F13" t="s">
        <v>23</v>
      </c>
      <c r="G13" s="45">
        <v>1000</v>
      </c>
    </row>
    <row r="14" spans="1:7" ht="12.75">
      <c r="A14" t="s">
        <v>71</v>
      </c>
      <c r="B14" s="44">
        <v>1000</v>
      </c>
      <c r="C14" s="3" t="s">
        <v>58</v>
      </c>
      <c r="D14" s="6" t="s">
        <v>41</v>
      </c>
      <c r="F14" t="s">
        <v>24</v>
      </c>
      <c r="G14" s="46">
        <f>30000+30000</f>
        <v>60000</v>
      </c>
    </row>
    <row r="15" spans="1:7" ht="12.75">
      <c r="A15" t="s">
        <v>4</v>
      </c>
      <c r="B15" s="23">
        <v>30000</v>
      </c>
      <c r="C15" s="3" t="s">
        <v>58</v>
      </c>
      <c r="D15" s="6" t="s">
        <v>42</v>
      </c>
      <c r="F15" t="s">
        <v>25</v>
      </c>
      <c r="G15" s="48">
        <v>10000</v>
      </c>
    </row>
    <row r="16" spans="1:7" ht="12.75">
      <c r="A16" t="s">
        <v>5</v>
      </c>
      <c r="B16" s="23">
        <v>30000</v>
      </c>
      <c r="C16" s="3" t="s">
        <v>58</v>
      </c>
      <c r="D16" s="6" t="s">
        <v>42</v>
      </c>
      <c r="F16" t="s">
        <v>26</v>
      </c>
      <c r="G16" s="50">
        <v>40000</v>
      </c>
    </row>
    <row r="17" spans="1:7" ht="12.75">
      <c r="A17" t="s">
        <v>6</v>
      </c>
      <c r="B17" s="24">
        <v>1000</v>
      </c>
      <c r="C17" s="3" t="s">
        <v>58</v>
      </c>
      <c r="D17" s="6" t="s">
        <v>43</v>
      </c>
      <c r="F17" t="s">
        <v>27</v>
      </c>
      <c r="G17" s="51">
        <f>1000+2000+10000</f>
        <v>13000</v>
      </c>
    </row>
    <row r="18" spans="1:7" ht="12.75">
      <c r="A18" t="s">
        <v>7</v>
      </c>
      <c r="B18" s="24">
        <v>2000</v>
      </c>
      <c r="C18" s="3" t="s">
        <v>58</v>
      </c>
      <c r="D18" s="6" t="s">
        <v>43</v>
      </c>
      <c r="F18" t="s">
        <v>32</v>
      </c>
      <c r="G18" s="32">
        <f>SUM(G13:G17)</f>
        <v>124000</v>
      </c>
    </row>
    <row r="19" spans="1:4" ht="12.75">
      <c r="A19" t="s">
        <v>18</v>
      </c>
      <c r="B19" s="24">
        <v>10000</v>
      </c>
      <c r="C19" s="3" t="s">
        <v>58</v>
      </c>
      <c r="D19" s="6" t="s">
        <v>43</v>
      </c>
    </row>
    <row r="20" spans="1:6" ht="12.75">
      <c r="A20" t="s">
        <v>67</v>
      </c>
      <c r="B20" s="47">
        <v>10000</v>
      </c>
      <c r="C20" s="3" t="s">
        <v>58</v>
      </c>
      <c r="D20" s="6" t="s">
        <v>68</v>
      </c>
      <c r="F20" s="1" t="s">
        <v>28</v>
      </c>
    </row>
    <row r="21" spans="1:7" ht="12.75">
      <c r="A21" t="s">
        <v>8</v>
      </c>
      <c r="B21" s="49">
        <v>40000</v>
      </c>
      <c r="C21" s="3" t="s">
        <v>58</v>
      </c>
      <c r="D21" s="6" t="s">
        <v>44</v>
      </c>
      <c r="F21" t="s">
        <v>29</v>
      </c>
      <c r="G21" s="52">
        <f>15000+60000</f>
        <v>75000</v>
      </c>
    </row>
    <row r="22" spans="2:7" ht="12.75">
      <c r="B22" s="22">
        <f>SUM(B14:B21)</f>
        <v>124000</v>
      </c>
      <c r="C22" s="4"/>
      <c r="F22" t="s">
        <v>30</v>
      </c>
      <c r="G22" s="53">
        <f>5000+50000</f>
        <v>55000</v>
      </c>
    </row>
    <row r="23" ht="12.75">
      <c r="A23" s="1" t="s">
        <v>10</v>
      </c>
    </row>
    <row r="24" spans="1:8" ht="12.75">
      <c r="A24" t="s">
        <v>11</v>
      </c>
      <c r="B24" s="25">
        <v>15000</v>
      </c>
      <c r="C24" s="3" t="s">
        <v>58</v>
      </c>
      <c r="D24" s="6" t="s">
        <v>45</v>
      </c>
      <c r="F24" t="s">
        <v>31</v>
      </c>
      <c r="G24" s="32">
        <f>SUM(G21:G23)</f>
        <v>130000</v>
      </c>
      <c r="H24" s="10"/>
    </row>
    <row r="25" spans="1:4" ht="12.75">
      <c r="A25" t="s">
        <v>12</v>
      </c>
      <c r="B25" s="26">
        <v>5000</v>
      </c>
      <c r="C25" s="3" t="s">
        <v>58</v>
      </c>
      <c r="D25" s="6" t="s">
        <v>46</v>
      </c>
    </row>
    <row r="26" spans="1:7" ht="12.75">
      <c r="A26" t="s">
        <v>13</v>
      </c>
      <c r="B26" s="26">
        <v>50000</v>
      </c>
      <c r="C26" s="3" t="s">
        <v>58</v>
      </c>
      <c r="D26" s="6" t="s">
        <v>46</v>
      </c>
      <c r="F26" s="1" t="s">
        <v>34</v>
      </c>
      <c r="G26" s="32">
        <f>G18-G24</f>
        <v>-6000</v>
      </c>
    </row>
    <row r="27" spans="1:4" ht="13.5" customHeight="1">
      <c r="A27" t="s">
        <v>14</v>
      </c>
      <c r="B27" s="27">
        <v>200000</v>
      </c>
      <c r="C27" s="3" t="s">
        <v>58</v>
      </c>
      <c r="D27" s="6" t="s">
        <v>47</v>
      </c>
    </row>
    <row r="28" spans="1:7" ht="12.75">
      <c r="A28" t="s">
        <v>15</v>
      </c>
      <c r="B28" s="25">
        <v>60000</v>
      </c>
      <c r="C28" s="3" t="s">
        <v>58</v>
      </c>
      <c r="D28" s="6" t="s">
        <v>45</v>
      </c>
      <c r="F28" s="1" t="s">
        <v>35</v>
      </c>
      <c r="G28" s="32">
        <f>G10+G26</f>
        <v>364000</v>
      </c>
    </row>
    <row r="29" spans="1:4" ht="14.25" customHeight="1">
      <c r="A29" t="s">
        <v>16</v>
      </c>
      <c r="B29" s="27">
        <v>120000</v>
      </c>
      <c r="C29" s="3" t="s">
        <v>58</v>
      </c>
      <c r="D29" s="6" t="s">
        <v>47</v>
      </c>
    </row>
    <row r="30" spans="2:7" ht="12.75">
      <c r="B30" s="22">
        <f>SUM(B24:B29)</f>
        <v>450000</v>
      </c>
      <c r="C30" s="4"/>
      <c r="F30" s="1" t="s">
        <v>36</v>
      </c>
      <c r="G30" s="32">
        <f>200000+120000</f>
        <v>320000</v>
      </c>
    </row>
    <row r="31" spans="2:3" ht="12.75">
      <c r="B31" s="28"/>
      <c r="C31" s="4"/>
    </row>
    <row r="32" spans="1:7" ht="12.75">
      <c r="A32" s="1" t="s">
        <v>17</v>
      </c>
      <c r="B32" s="22">
        <f>B11+B22-B30</f>
        <v>44000</v>
      </c>
      <c r="C32" s="4"/>
      <c r="F32" s="1" t="s">
        <v>37</v>
      </c>
      <c r="G32" s="32">
        <v>0</v>
      </c>
    </row>
    <row r="34" spans="1:7" ht="12.75">
      <c r="A34" t="s">
        <v>60</v>
      </c>
      <c r="B34" s="54">
        <v>11000</v>
      </c>
      <c r="C34" t="s">
        <v>58</v>
      </c>
      <c r="D34" s="6" t="s">
        <v>61</v>
      </c>
      <c r="F34" s="1" t="s">
        <v>38</v>
      </c>
      <c r="G34" s="32">
        <f>G28-G30</f>
        <v>44000</v>
      </c>
    </row>
    <row r="35" spans="1:4" ht="12.75">
      <c r="A35" t="s">
        <v>92</v>
      </c>
      <c r="B35" s="29">
        <v>11000</v>
      </c>
      <c r="C35" t="s">
        <v>58</v>
      </c>
      <c r="D35" s="6" t="s">
        <v>62</v>
      </c>
    </row>
    <row r="36" spans="1:7" ht="12.75">
      <c r="A36" t="s">
        <v>95</v>
      </c>
      <c r="B36" s="29">
        <v>22000</v>
      </c>
      <c r="C36" t="s">
        <v>58</v>
      </c>
      <c r="D36" s="6" t="s">
        <v>62</v>
      </c>
      <c r="F36" t="s">
        <v>48</v>
      </c>
      <c r="G36" s="32">
        <v>0</v>
      </c>
    </row>
    <row r="37" spans="2:7" ht="12.75">
      <c r="B37" s="30">
        <f>SUM(B34:B36)</f>
        <v>44000</v>
      </c>
      <c r="C37" s="5"/>
      <c r="F37" s="60"/>
      <c r="G37" s="61"/>
    </row>
    <row r="38" spans="6:7" ht="12.75">
      <c r="F38" s="60"/>
      <c r="G38" s="61"/>
    </row>
    <row r="40" ht="12.75">
      <c r="F40" s="1" t="s">
        <v>51</v>
      </c>
    </row>
    <row r="41" spans="6:7" ht="12.75">
      <c r="F41" t="s">
        <v>52</v>
      </c>
      <c r="G41" s="55">
        <v>11000</v>
      </c>
    </row>
    <row r="42" spans="6:7" ht="12.75">
      <c r="F42" t="s">
        <v>53</v>
      </c>
      <c r="G42" s="32">
        <v>0</v>
      </c>
    </row>
    <row r="43" spans="6:7" ht="12.75">
      <c r="F43" t="s">
        <v>54</v>
      </c>
      <c r="G43" s="32">
        <v>0</v>
      </c>
    </row>
    <row r="44" spans="6:7" ht="12.75">
      <c r="F44" t="s">
        <v>55</v>
      </c>
      <c r="G44" s="56">
        <v>33000</v>
      </c>
    </row>
    <row r="45" spans="6:7" ht="12.75">
      <c r="F45" t="s">
        <v>56</v>
      </c>
      <c r="G45" s="32">
        <v>0</v>
      </c>
    </row>
    <row r="46" spans="6:7" ht="12.75">
      <c r="F46" t="s">
        <v>57</v>
      </c>
      <c r="G46" s="32">
        <f>SUM(G41:G45)</f>
        <v>44000</v>
      </c>
    </row>
    <row r="48" ht="12.75">
      <c r="G48" s="33"/>
    </row>
    <row r="50" ht="12.75">
      <c r="F50" s="1"/>
    </row>
  </sheetData>
  <sheetProtection/>
  <printOptions/>
  <pageMargins left="0.75" right="0.75" top="0.51" bottom="0.49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8.00390625" style="0" customWidth="1"/>
    <col min="2" max="2" width="9.421875" style="1" customWidth="1"/>
    <col min="3" max="3" width="2.57421875" style="0" customWidth="1"/>
    <col min="4" max="4" width="45.8515625" style="0" customWidth="1"/>
    <col min="5" max="5" width="51.140625" style="0" customWidth="1"/>
    <col min="6" max="6" width="11.7109375" style="34" customWidth="1"/>
    <col min="7" max="7" width="13.7109375" style="0" customWidth="1"/>
    <col min="8" max="8" width="12.421875" style="0" customWidth="1"/>
  </cols>
  <sheetData>
    <row r="1" ht="12.75">
      <c r="A1" s="1" t="s">
        <v>89</v>
      </c>
    </row>
    <row r="3" spans="1:5" ht="12.75">
      <c r="A3" s="1" t="s">
        <v>19</v>
      </c>
      <c r="E3" s="1" t="s">
        <v>91</v>
      </c>
    </row>
    <row r="4" spans="2:9" s="6" customFormat="1" ht="12.75">
      <c r="B4" s="8"/>
      <c r="E4"/>
      <c r="F4" s="34"/>
      <c r="G4"/>
      <c r="H4"/>
      <c r="I4"/>
    </row>
    <row r="5" spans="1:6" ht="15.75" customHeight="1" thickBot="1">
      <c r="A5" s="1" t="s">
        <v>0</v>
      </c>
      <c r="D5" s="1" t="s">
        <v>70</v>
      </c>
      <c r="E5" s="13" t="s">
        <v>74</v>
      </c>
      <c r="F5" s="18"/>
    </row>
    <row r="6" spans="5:6" ht="12.75">
      <c r="E6" s="14"/>
      <c r="F6" s="19"/>
    </row>
    <row r="7" spans="1:6" ht="22.5">
      <c r="A7" t="s">
        <v>72</v>
      </c>
      <c r="B7" s="40">
        <v>200000</v>
      </c>
      <c r="C7" s="5" t="s">
        <v>58</v>
      </c>
      <c r="D7" s="5" t="s">
        <v>86</v>
      </c>
      <c r="E7" s="15" t="s">
        <v>75</v>
      </c>
      <c r="F7" s="57">
        <v>11000</v>
      </c>
    </row>
    <row r="8" spans="1:6" ht="12.75">
      <c r="A8" t="s">
        <v>20</v>
      </c>
      <c r="B8" s="41">
        <v>160000</v>
      </c>
      <c r="C8" s="5"/>
      <c r="D8" s="5"/>
      <c r="E8" s="15" t="s">
        <v>54</v>
      </c>
      <c r="F8" s="35"/>
    </row>
    <row r="9" spans="1:6" ht="12.75">
      <c r="A9" t="s">
        <v>21</v>
      </c>
      <c r="B9" s="43">
        <v>10000</v>
      </c>
      <c r="C9" s="5"/>
      <c r="D9" s="5"/>
      <c r="E9" s="15" t="s">
        <v>93</v>
      </c>
      <c r="F9" s="58">
        <v>11000</v>
      </c>
    </row>
    <row r="10" spans="1:6" ht="12.75">
      <c r="A10" t="s">
        <v>33</v>
      </c>
      <c r="B10" s="32">
        <f>SUM(B7:B9)</f>
        <v>370000</v>
      </c>
      <c r="C10" s="5"/>
      <c r="D10" s="5"/>
      <c r="E10" s="15" t="s">
        <v>94</v>
      </c>
      <c r="F10" s="58">
        <v>22000</v>
      </c>
    </row>
    <row r="11" spans="2:6" ht="12.75">
      <c r="B11" s="31"/>
      <c r="E11" s="15" t="s">
        <v>69</v>
      </c>
      <c r="F11" s="58"/>
    </row>
    <row r="12" spans="1:6" ht="12.75">
      <c r="A12" s="1" t="s">
        <v>22</v>
      </c>
      <c r="B12" s="31"/>
      <c r="E12" s="15" t="s">
        <v>76</v>
      </c>
      <c r="F12" s="58">
        <v>200000</v>
      </c>
    </row>
    <row r="13" spans="1:6" ht="12.75">
      <c r="A13" t="s">
        <v>23</v>
      </c>
      <c r="B13" s="45">
        <v>1000</v>
      </c>
      <c r="C13" s="5"/>
      <c r="D13" s="5"/>
      <c r="E13" s="15" t="s">
        <v>77</v>
      </c>
      <c r="F13" s="35"/>
    </row>
    <row r="14" spans="1:6" ht="12.75">
      <c r="A14" t="s">
        <v>24</v>
      </c>
      <c r="B14" s="46">
        <f>30000+30000</f>
        <v>60000</v>
      </c>
      <c r="C14" s="5"/>
      <c r="D14" s="5"/>
      <c r="E14" s="15" t="s">
        <v>78</v>
      </c>
      <c r="F14" s="35"/>
    </row>
    <row r="15" spans="1:6" ht="12.75">
      <c r="A15" t="s">
        <v>25</v>
      </c>
      <c r="B15" s="48">
        <v>10000</v>
      </c>
      <c r="C15" s="5"/>
      <c r="D15" s="5"/>
      <c r="E15" s="15" t="s">
        <v>79</v>
      </c>
      <c r="F15" s="35"/>
    </row>
    <row r="16" spans="1:6" ht="12.75">
      <c r="A16" t="s">
        <v>26</v>
      </c>
      <c r="B16" s="50">
        <v>40000</v>
      </c>
      <c r="C16" s="5"/>
      <c r="D16" s="5"/>
      <c r="E16" s="15" t="s">
        <v>83</v>
      </c>
      <c r="F16" s="36"/>
    </row>
    <row r="17" spans="1:6" ht="12.75">
      <c r="A17" t="s">
        <v>27</v>
      </c>
      <c r="B17" s="51">
        <f>1000+2000+10000</f>
        <v>13000</v>
      </c>
      <c r="C17" s="5"/>
      <c r="D17" s="5"/>
      <c r="E17" s="15" t="s">
        <v>80</v>
      </c>
      <c r="F17" s="59">
        <v>200000</v>
      </c>
    </row>
    <row r="18" spans="1:6" ht="12.75">
      <c r="A18" t="s">
        <v>32</v>
      </c>
      <c r="B18" s="32">
        <f>SUM(B13:B17)</f>
        <v>124000</v>
      </c>
      <c r="C18" s="5"/>
      <c r="D18" s="5"/>
      <c r="E18" s="15" t="s">
        <v>81</v>
      </c>
      <c r="F18" s="35"/>
    </row>
    <row r="19" spans="2:6" ht="12.75">
      <c r="B19" s="31"/>
      <c r="E19" s="15" t="s">
        <v>82</v>
      </c>
      <c r="F19" s="35"/>
    </row>
    <row r="20" spans="1:6" ht="12.75">
      <c r="A20" s="1" t="s">
        <v>28</v>
      </c>
      <c r="B20" s="31"/>
      <c r="E20" s="15" t="s">
        <v>84</v>
      </c>
      <c r="F20" s="35"/>
    </row>
    <row r="21" spans="1:6" ht="13.5" thickBot="1">
      <c r="A21" t="s">
        <v>29</v>
      </c>
      <c r="B21" s="52">
        <f>15000+60000</f>
        <v>75000</v>
      </c>
      <c r="C21" s="5"/>
      <c r="D21" s="5"/>
      <c r="E21" s="16" t="s">
        <v>85</v>
      </c>
      <c r="F21" s="37">
        <f>F7+F9+F10+F12-F17</f>
        <v>44000</v>
      </c>
    </row>
    <row r="22" spans="1:6" ht="12.75">
      <c r="A22" t="s">
        <v>30</v>
      </c>
      <c r="B22" s="53">
        <f>5000+50000</f>
        <v>55000</v>
      </c>
      <c r="C22" s="5"/>
      <c r="D22" s="5"/>
      <c r="E22" s="15"/>
      <c r="F22" s="38"/>
    </row>
    <row r="23" spans="2:6" ht="12.75">
      <c r="B23" s="31"/>
      <c r="E23" s="14"/>
      <c r="F23" s="19"/>
    </row>
    <row r="24" spans="1:6" ht="12.75">
      <c r="A24" t="s">
        <v>31</v>
      </c>
      <c r="B24" s="32">
        <f>SUM(B21:B23)</f>
        <v>130000</v>
      </c>
      <c r="C24" s="5"/>
      <c r="D24" s="5"/>
      <c r="E24" s="17"/>
      <c r="F24" s="19"/>
    </row>
    <row r="25" spans="2:6" ht="12.75">
      <c r="B25" s="31"/>
      <c r="E25" s="14"/>
      <c r="F25" s="19"/>
    </row>
    <row r="26" spans="1:4" ht="12.75">
      <c r="A26" s="1" t="s">
        <v>34</v>
      </c>
      <c r="B26" s="32">
        <f>B18-B24</f>
        <v>-6000</v>
      </c>
      <c r="C26" s="5"/>
      <c r="D26" s="5"/>
    </row>
    <row r="27" ht="12.75">
      <c r="B27" s="31"/>
    </row>
    <row r="28" spans="1:4" ht="12.75">
      <c r="A28" s="1" t="s">
        <v>35</v>
      </c>
      <c r="B28" s="32">
        <f>B10+B26</f>
        <v>364000</v>
      </c>
      <c r="C28" s="5"/>
      <c r="D28" s="5"/>
    </row>
    <row r="29" ht="12.75">
      <c r="B29" s="31"/>
    </row>
    <row r="30" spans="1:6" ht="12" customHeight="1">
      <c r="A30" s="1" t="s">
        <v>36</v>
      </c>
      <c r="B30" s="32">
        <f>200000+120000</f>
        <v>320000</v>
      </c>
      <c r="C30" s="5" t="s">
        <v>58</v>
      </c>
      <c r="D30" s="62" t="s">
        <v>87</v>
      </c>
      <c r="E30" s="63"/>
      <c r="F30" s="63"/>
    </row>
    <row r="31" spans="2:6" ht="12.75">
      <c r="B31" s="31"/>
      <c r="D31" s="11"/>
      <c r="E31" s="12"/>
      <c r="F31" s="39"/>
    </row>
    <row r="32" spans="1:4" ht="12.75">
      <c r="A32" s="1" t="s">
        <v>37</v>
      </c>
      <c r="B32" s="32">
        <v>0</v>
      </c>
      <c r="C32" s="5"/>
      <c r="D32" s="5"/>
    </row>
    <row r="33" ht="12.75">
      <c r="B33" s="31"/>
    </row>
    <row r="34" spans="1:4" ht="12.75">
      <c r="A34" s="1" t="s">
        <v>38</v>
      </c>
      <c r="B34" s="32">
        <f>B28-B30</f>
        <v>44000</v>
      </c>
      <c r="C34" s="5"/>
      <c r="D34" s="5"/>
    </row>
    <row r="35" ht="12.75">
      <c r="B35" s="31"/>
    </row>
    <row r="36" spans="1:4" ht="12.75">
      <c r="A36" t="s">
        <v>48</v>
      </c>
      <c r="B36" s="32">
        <v>0</v>
      </c>
      <c r="C36" s="5"/>
      <c r="D36" s="5"/>
    </row>
    <row r="37" spans="1:4" ht="12.75">
      <c r="A37" t="s">
        <v>49</v>
      </c>
      <c r="B37" s="32">
        <v>0</v>
      </c>
      <c r="C37" s="5"/>
      <c r="D37" s="5"/>
    </row>
    <row r="38" spans="1:4" ht="12.75">
      <c r="A38" t="s">
        <v>50</v>
      </c>
      <c r="B38" s="40">
        <v>200000</v>
      </c>
      <c r="C38" s="5" t="s">
        <v>58</v>
      </c>
      <c r="D38" s="5" t="s">
        <v>86</v>
      </c>
    </row>
    <row r="39" ht="12.75">
      <c r="B39" s="31"/>
    </row>
    <row r="40" spans="1:2" ht="12.75">
      <c r="A40" s="1" t="s">
        <v>51</v>
      </c>
      <c r="B40" s="31"/>
    </row>
    <row r="41" spans="1:4" ht="12.75">
      <c r="A41" t="s">
        <v>52</v>
      </c>
      <c r="B41" s="55">
        <v>11000</v>
      </c>
      <c r="C41" s="5" t="s">
        <v>58</v>
      </c>
      <c r="D41" s="5" t="s">
        <v>90</v>
      </c>
    </row>
    <row r="42" spans="1:4" ht="12.75">
      <c r="A42" t="s">
        <v>53</v>
      </c>
      <c r="B42" s="32">
        <v>0</v>
      </c>
      <c r="C42" s="5"/>
      <c r="D42" s="5"/>
    </row>
    <row r="43" spans="1:4" ht="12.75">
      <c r="A43" t="s">
        <v>54</v>
      </c>
      <c r="B43" s="32">
        <v>0</v>
      </c>
      <c r="C43" s="5"/>
      <c r="D43" s="5"/>
    </row>
    <row r="44" spans="1:4" ht="12.75">
      <c r="A44" t="s">
        <v>55</v>
      </c>
      <c r="B44" s="56">
        <v>33000</v>
      </c>
      <c r="C44" s="5" t="s">
        <v>58</v>
      </c>
      <c r="D44" s="5" t="s">
        <v>88</v>
      </c>
    </row>
    <row r="45" spans="1:4" ht="12.75">
      <c r="A45" t="s">
        <v>56</v>
      </c>
      <c r="B45" s="32">
        <v>0</v>
      </c>
      <c r="C45" s="5"/>
      <c r="D45" s="5"/>
    </row>
    <row r="46" spans="1:4" ht="12.75">
      <c r="A46" t="s">
        <v>57</v>
      </c>
      <c r="B46" s="32">
        <f>SUM(B41:B45)</f>
        <v>44000</v>
      </c>
      <c r="C46" s="5"/>
      <c r="D46" s="5"/>
    </row>
    <row r="48" spans="3:4" ht="12.75">
      <c r="C48" s="5"/>
      <c r="D48" s="5"/>
    </row>
    <row r="50" ht="12.75">
      <c r="A50" s="1"/>
    </row>
  </sheetData>
  <sheetProtection/>
  <mergeCells count="1">
    <mergeCell ref="D30:F30"/>
  </mergeCells>
  <printOptions/>
  <pageMargins left="0.19" right="0.27" top="0.52" bottom="0.49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2013-03-01T18:27:12Z</dcterms:created>
  <dcterms:modified xsi:type="dcterms:W3CDTF">2013-03-01T18:27:16Z</dcterms:modified>
  <cp:category/>
  <cp:version/>
  <cp:contentType/>
  <cp:contentStatus/>
</cp:coreProperties>
</file>